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9740" windowHeight="11640" activeTab="0"/>
  </bookViews>
  <sheets>
    <sheet name="Sheet1" sheetId="1" r:id="rId1"/>
    <sheet name="Sheet2" sheetId="2" r:id="rId2"/>
    <sheet name="Sheet3" sheetId="3" r:id="rId3"/>
  </sheets>
  <definedNames>
    <definedName name="Ai">'Sheet1'!#REF!</definedName>
    <definedName name="Aii">'Sheet1'!#REF!</definedName>
    <definedName name="Aiii">'Sheet1'!#REF!</definedName>
    <definedName name="Aiv">'Sheet1'!#REF!</definedName>
    <definedName name="Avi">'Sheet1'!#REF!</definedName>
    <definedName name="Bi">'Sheet1'!#REF!</definedName>
    <definedName name="BS">'Sheet1'!$C$15</definedName>
    <definedName name="FD">'Sheet1'!$C$16</definedName>
    <definedName name="FI">'Sheet1'!$C$32</definedName>
    <definedName name="HP">'Sheet1'!$O$35</definedName>
    <definedName name="II">'Sheet1'!$C$38</definedName>
    <definedName name="IS">'Sheet1'!$C$39</definedName>
    <definedName name="MF">'Sheet1'!#REF!</definedName>
    <definedName name="SF">'Sheet1'!$C$33</definedName>
    <definedName name="TD">'Sheet1'!$C$14</definedName>
    <definedName name="W">'Sheet1'!$K$39</definedName>
  </definedNames>
  <calcPr fullCalcOnLoad="1"/>
</workbook>
</file>

<file path=xl/sharedStrings.xml><?xml version="1.0" encoding="utf-8"?>
<sst xmlns="http://schemas.openxmlformats.org/spreadsheetml/2006/main" count="99" uniqueCount="75">
  <si>
    <t>M SIZE</t>
  </si>
  <si>
    <t>D SIZE</t>
  </si>
  <si>
    <t>E SIZE</t>
  </si>
  <si>
    <t>ENTER THE PROJECTED BEAM DIAMETER AND THE DESIRED REDUCED BEAM SIZE.</t>
  </si>
  <si>
    <t>THEN ENTER IMAGE AREA OF THE GOBO SIZE (IN MM OR INCHES) TO DETERMINE THE REDUCED IMAGE AREA</t>
  </si>
  <si>
    <t>DPI x IA (2.54 inches)</t>
  </si>
  <si>
    <t>iPro Image Area</t>
  </si>
  <si>
    <t>Scaled iPro Image Area</t>
  </si>
  <si>
    <t>Print Resolution for iPro Slide (233 dpi recommended)</t>
  </si>
  <si>
    <t>STANDARD IMAGE AREA FOR IPRO SLIDES IS SAME AS THE B-SIZE GOBO AND IS CALCULATED IN PIXELS.</t>
  </si>
  <si>
    <t>IPRO SLIDE SIZING</t>
  </si>
  <si>
    <t>Reduced Image Area based on Scale Factor (C42 above)</t>
  </si>
  <si>
    <t>CALCULATING SIZE AND PROPORTIONS TO FILL RECTANGULAR SCREENS/AREAS</t>
  </si>
  <si>
    <t>PROJECTION AREA</t>
  </si>
  <si>
    <t xml:space="preserve">3. CALCULTED WIDTH AND HEIGHT FOR RESIZED RECTANGLE SHOWN </t>
  </si>
  <si>
    <t>Width (A) =</t>
  </si>
  <si>
    <t>Height (B) =</t>
  </si>
  <si>
    <t>Image Area (D1)</t>
  </si>
  <si>
    <t>Width (A1) =</t>
  </si>
  <si>
    <t>Height (B1) =</t>
  </si>
  <si>
    <t>Inches</t>
  </si>
  <si>
    <t>Resolution</t>
  </si>
  <si>
    <t>Pixels</t>
  </si>
  <si>
    <t>Feet</t>
  </si>
  <si>
    <t>Distance from the gate of light to the Projection surface</t>
  </si>
  <si>
    <t>From Lens unit</t>
  </si>
  <si>
    <t>Diameter of Beam w/o gobo</t>
  </si>
  <si>
    <t>Desired Final projected image size</t>
  </si>
  <si>
    <t>Factor to reduce image area by on gobo</t>
  </si>
  <si>
    <t>inches</t>
  </si>
  <si>
    <t>Image area of gobo</t>
  </si>
  <si>
    <t>Final size of image within gobo</t>
  </si>
  <si>
    <t>mm</t>
  </si>
  <si>
    <t>dpi</t>
  </si>
  <si>
    <t>pixels</t>
  </si>
  <si>
    <t>MM</t>
  </si>
  <si>
    <t>INPUT INFORMATION INTO WHITE FIELDS.  CALCULATED RESULTS APPEAR IN BLUE.</t>
  </si>
  <si>
    <t>Degrees</t>
  </si>
  <si>
    <t>Required Lens Tube</t>
  </si>
  <si>
    <t>Projected Diameter of Beam w/o gobo</t>
  </si>
  <si>
    <t>Lens Tube</t>
  </si>
  <si>
    <t>Required Distance of Fixture from Projection Surface</t>
  </si>
  <si>
    <t>Diameter of Projected Beam</t>
  </si>
  <si>
    <t>OPTION ONE</t>
  </si>
  <si>
    <t>OPTION TWO</t>
  </si>
  <si>
    <t>OPTION THREE</t>
  </si>
  <si>
    <t xml:space="preserve">Diagonal (D) = </t>
  </si>
  <si>
    <t>Projection Screen Size / Original Artwork Proportions</t>
  </si>
  <si>
    <t>Resized Artwork Proportions</t>
  </si>
  <si>
    <t xml:space="preserve">1. ENTER SIZE OF THE PROJECTION SCREEN OR ARTWORK, WIDTH (A) AND HEIGHT (B) IN ANY UNIT OF MEASURE </t>
  </si>
  <si>
    <t xml:space="preserve">2. ENTER IMAGE AREA IN INCHES, MM OR PIXELS </t>
  </si>
  <si>
    <t>GOBO SIZING HELP AND FORMULAS</t>
  </si>
  <si>
    <t>Every effort has been made to insure the accuracy of the above statements and formulae.  However</t>
  </si>
  <si>
    <t>Rosco makes no warrantee as to the accuracy of this information and cannot be held liable for any errors</t>
  </si>
  <si>
    <t>problems, delays or mistakes caused by such errors.</t>
  </si>
  <si>
    <t>COPYRIGHT 2002, ROSCO LABORATORIES INC.  ALL RIGHTS RESERVED</t>
  </si>
  <si>
    <t>CALCULATE BEAM SPREAD, LENS TUBE AND THROW DISTANCE</t>
  </si>
  <si>
    <t>CHOOSE OPTION ONE, TWO, OR THREE, DEPENDING ON WHAT INFORMATIOON YOU KNOW</t>
  </si>
  <si>
    <t>IMAGE AREA SIZING AND REDUCTION WITH GOBOS</t>
  </si>
  <si>
    <t>Throw Distance:</t>
  </si>
  <si>
    <t>Beam Spread°:</t>
  </si>
  <si>
    <t>Final Diameter:</t>
  </si>
  <si>
    <t>Final Diamter:</t>
  </si>
  <si>
    <t>Beam Diameter:</t>
  </si>
  <si>
    <t>Initial Image Area:</t>
  </si>
  <si>
    <t>Reduced Image Area:</t>
  </si>
  <si>
    <t>Scale Factor:</t>
  </si>
  <si>
    <t>IN MM</t>
  </si>
  <si>
    <t>IN INCHES</t>
  </si>
  <si>
    <t>IMAGE AREA OF STANDARD GOBO SIZES</t>
  </si>
  <si>
    <t>B SIZE</t>
  </si>
  <si>
    <t>SIZE</t>
  </si>
  <si>
    <t>IA (mm)</t>
  </si>
  <si>
    <t>IA (inches)</t>
  </si>
  <si>
    <t>A SIZE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</si>
</sst>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mmmm\ d\,\ yyyy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i/>
      <sz val="12"/>
      <name val="Arial"/>
      <family val="0"/>
    </font>
    <font>
      <sz val="10"/>
      <color indexed="10"/>
      <name val="Arial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9"/>
      <color indexed="43"/>
      <name val="Geneva"/>
      <family val="0"/>
    </font>
    <font>
      <sz val="9"/>
      <color indexed="43"/>
      <name val="Geneva"/>
      <family val="0"/>
    </font>
    <font>
      <b/>
      <sz val="10"/>
      <name val="Geneva"/>
      <family val="0"/>
    </font>
    <font>
      <b/>
      <u val="single"/>
      <sz val="12"/>
      <name val="Geneva"/>
      <family val="0"/>
    </font>
    <font>
      <b/>
      <i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5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164" fontId="0" fillId="2" borderId="5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4" fontId="0" fillId="3" borderId="5" xfId="0" applyNumberForma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0" fillId="2" borderId="12" xfId="0" applyFill="1" applyBorder="1" applyAlignment="1">
      <alignment horizontal="right"/>
    </xf>
    <xf numFmtId="2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right"/>
    </xf>
    <xf numFmtId="164" fontId="0" fillId="0" borderId="5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right"/>
    </xf>
    <xf numFmtId="0" fontId="13" fillId="0" borderId="11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2" fontId="1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14" fillId="4" borderId="17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171" fontId="15" fillId="4" borderId="19" xfId="0" applyNumberFormat="1" applyFont="1" applyFill="1" applyBorder="1" applyAlignment="1">
      <alignment/>
    </xf>
    <xf numFmtId="0" fontId="15" fillId="4" borderId="20" xfId="0" applyFont="1" applyFill="1" applyBorder="1" applyAlignment="1">
      <alignment/>
    </xf>
    <xf numFmtId="171" fontId="15" fillId="4" borderId="21" xfId="0" applyNumberFormat="1" applyFont="1" applyFill="1" applyBorder="1" applyAlignment="1">
      <alignment/>
    </xf>
    <xf numFmtId="0" fontId="15" fillId="4" borderId="20" xfId="0" applyFont="1" applyFill="1" applyBorder="1" applyAlignment="1">
      <alignment horizontal="left" indent="1"/>
    </xf>
    <xf numFmtId="2" fontId="15" fillId="4" borderId="5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/>
    </xf>
    <xf numFmtId="0" fontId="15" fillId="4" borderId="5" xfId="0" applyFont="1" applyFill="1" applyBorder="1" applyAlignment="1">
      <alignment/>
    </xf>
    <xf numFmtId="2" fontId="15" fillId="4" borderId="20" xfId="0" applyNumberFormat="1" applyFont="1" applyFill="1" applyBorder="1" applyAlignment="1">
      <alignment horizontal="center"/>
    </xf>
    <xf numFmtId="0" fontId="15" fillId="4" borderId="22" xfId="0" applyFont="1" applyFill="1" applyBorder="1" applyAlignment="1">
      <alignment/>
    </xf>
    <xf numFmtId="0" fontId="15" fillId="4" borderId="4" xfId="0" applyFont="1" applyFill="1" applyBorder="1" applyAlignment="1">
      <alignment horizontal="right"/>
    </xf>
    <xf numFmtId="0" fontId="15" fillId="4" borderId="4" xfId="0" applyFont="1" applyFill="1" applyBorder="1" applyAlignment="1">
      <alignment/>
    </xf>
    <xf numFmtId="0" fontId="15" fillId="4" borderId="23" xfId="0" applyFont="1" applyFill="1" applyBorder="1" applyAlignment="1">
      <alignment/>
    </xf>
    <xf numFmtId="0" fontId="14" fillId="4" borderId="20" xfId="0" applyFont="1" applyFill="1" applyBorder="1" applyAlignment="1">
      <alignment/>
    </xf>
    <xf numFmtId="0" fontId="14" fillId="4" borderId="5" xfId="0" applyFont="1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16" fillId="0" borderId="6" xfId="0" applyFont="1" applyFill="1" applyBorder="1" applyAlignment="1">
      <alignment/>
    </xf>
    <xf numFmtId="0" fontId="0" fillId="2" borderId="24" xfId="0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1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0" fillId="2" borderId="5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172" fontId="7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/>
      <protection locked="0"/>
    </xf>
    <xf numFmtId="2" fontId="0" fillId="0" borderId="5" xfId="0" applyNumberFormat="1" applyFill="1" applyBorder="1" applyAlignment="1" applyProtection="1">
      <alignment/>
      <protection locked="0"/>
    </xf>
    <xf numFmtId="1" fontId="0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2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3" borderId="29" xfId="0" applyFont="1" applyFill="1" applyBorder="1" applyAlignment="1">
      <alignment horizontal="center" vertical="center" textRotation="90" wrapText="1"/>
    </xf>
    <xf numFmtId="0" fontId="11" fillId="3" borderId="30" xfId="0" applyFont="1" applyFill="1" applyBorder="1" applyAlignment="1">
      <alignment horizontal="center" vertical="center" textRotation="90" wrapText="1"/>
    </xf>
    <xf numFmtId="0" fontId="11" fillId="3" borderId="31" xfId="0" applyFont="1" applyFill="1" applyBorder="1" applyAlignment="1">
      <alignment horizontal="center" vertical="center" textRotation="90" wrapText="1"/>
    </xf>
    <xf numFmtId="0" fontId="11" fillId="3" borderId="32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54</xdr:row>
      <xdr:rowOff>133350</xdr:rowOff>
    </xdr:from>
    <xdr:to>
      <xdr:col>7</xdr:col>
      <xdr:colOff>257175</xdr:colOff>
      <xdr:row>58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172075" y="10420350"/>
          <a:ext cx="14192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561975</xdr:colOff>
      <xdr:row>54</xdr:row>
      <xdr:rowOff>133350</xdr:rowOff>
    </xdr:from>
    <xdr:to>
      <xdr:col>7</xdr:col>
      <xdr:colOff>285750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162550" y="10420350"/>
          <a:ext cx="1457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714375</xdr:colOff>
      <xdr:row>54</xdr:row>
      <xdr:rowOff>142875</xdr:rowOff>
    </xdr:from>
    <xdr:ext cx="228600" cy="238125"/>
    <xdr:sp>
      <xdr:nvSpPr>
        <xdr:cNvPr id="3" name="TextBox 3"/>
        <xdr:cNvSpPr txBox="1">
          <a:spLocks noChangeArrowheads="1"/>
        </xdr:cNvSpPr>
      </xdr:nvSpPr>
      <xdr:spPr>
        <a:xfrm>
          <a:off x="5314950" y="1042987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A</a:t>
          </a:r>
        </a:p>
      </xdr:txBody>
    </xdr:sp>
    <xdr:clientData/>
  </xdr:oneCellAnchor>
  <xdr:oneCellAnchor>
    <xdr:from>
      <xdr:col>7</xdr:col>
      <xdr:colOff>76200</xdr:colOff>
      <xdr:row>56</xdr:row>
      <xdr:rowOff>66675</xdr:rowOff>
    </xdr:from>
    <xdr:ext cx="238125" cy="238125"/>
    <xdr:sp>
      <xdr:nvSpPr>
        <xdr:cNvPr id="4" name="TextBox 4"/>
        <xdr:cNvSpPr txBox="1">
          <a:spLocks noChangeArrowheads="1"/>
        </xdr:cNvSpPr>
      </xdr:nvSpPr>
      <xdr:spPr>
        <a:xfrm>
          <a:off x="6410325" y="107346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oneCellAnchor>
    <xdr:from>
      <xdr:col>6</xdr:col>
      <xdr:colOff>342900</xdr:colOff>
      <xdr:row>55</xdr:row>
      <xdr:rowOff>152400</xdr:rowOff>
    </xdr:from>
    <xdr:ext cx="238125" cy="238125"/>
    <xdr:sp>
      <xdr:nvSpPr>
        <xdr:cNvPr id="5" name="TextBox 5"/>
        <xdr:cNvSpPr txBox="1">
          <a:spLocks noChangeArrowheads="1"/>
        </xdr:cNvSpPr>
      </xdr:nvSpPr>
      <xdr:spPr>
        <a:xfrm>
          <a:off x="5810250" y="10629900"/>
          <a:ext cx="238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D</a:t>
          </a:r>
        </a:p>
      </xdr:txBody>
    </xdr:sp>
    <xdr:clientData/>
  </xdr:oneCellAnchor>
  <xdr:twoCellAnchor>
    <xdr:from>
      <xdr:col>5</xdr:col>
      <xdr:colOff>790575</xdr:colOff>
      <xdr:row>61</xdr:row>
      <xdr:rowOff>57150</xdr:rowOff>
    </xdr:from>
    <xdr:to>
      <xdr:col>7</xdr:col>
      <xdr:colOff>104775</xdr:colOff>
      <xdr:row>67</xdr:row>
      <xdr:rowOff>47625</xdr:rowOff>
    </xdr:to>
    <xdr:sp>
      <xdr:nvSpPr>
        <xdr:cNvPr id="6" name="Oval 6"/>
        <xdr:cNvSpPr>
          <a:spLocks/>
        </xdr:cNvSpPr>
      </xdr:nvSpPr>
      <xdr:spPr>
        <a:xfrm>
          <a:off x="5391150" y="11487150"/>
          <a:ext cx="1047750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57150</xdr:colOff>
      <xdr:row>62</xdr:row>
      <xdr:rowOff>104775</xdr:rowOff>
    </xdr:from>
    <xdr:to>
      <xdr:col>6</xdr:col>
      <xdr:colOff>847725</xdr:colOff>
      <xdr:row>66</xdr:row>
      <xdr:rowOff>57150</xdr:rowOff>
    </xdr:to>
    <xdr:sp>
      <xdr:nvSpPr>
        <xdr:cNvPr id="7" name="Rectangle 8"/>
        <xdr:cNvSpPr>
          <a:spLocks/>
        </xdr:cNvSpPr>
      </xdr:nvSpPr>
      <xdr:spPr>
        <a:xfrm>
          <a:off x="5524500" y="11687175"/>
          <a:ext cx="7905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114300</xdr:rowOff>
    </xdr:from>
    <xdr:to>
      <xdr:col>6</xdr:col>
      <xdr:colOff>819150</xdr:colOff>
      <xdr:row>66</xdr:row>
      <xdr:rowOff>47625</xdr:rowOff>
    </xdr:to>
    <xdr:sp>
      <xdr:nvSpPr>
        <xdr:cNvPr id="8" name="Line 10"/>
        <xdr:cNvSpPr>
          <a:spLocks/>
        </xdr:cNvSpPr>
      </xdr:nvSpPr>
      <xdr:spPr>
        <a:xfrm flipV="1">
          <a:off x="5534025" y="11696700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295275</xdr:colOff>
      <xdr:row>63</xdr:row>
      <xdr:rowOff>104775</xdr:rowOff>
    </xdr:from>
    <xdr:ext cx="257175" cy="200025"/>
    <xdr:sp>
      <xdr:nvSpPr>
        <xdr:cNvPr id="9" name="TextBox 11"/>
        <xdr:cNvSpPr txBox="1">
          <a:spLocks noChangeArrowheads="1"/>
        </xdr:cNvSpPr>
      </xdr:nvSpPr>
      <xdr:spPr>
        <a:xfrm>
          <a:off x="5762625" y="1183957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D1</a:t>
          </a:r>
        </a:p>
      </xdr:txBody>
    </xdr:sp>
    <xdr:clientData/>
  </xdr:oneCellAnchor>
  <xdr:oneCellAnchor>
    <xdr:from>
      <xdr:col>6</xdr:col>
      <xdr:colOff>152400</xdr:colOff>
      <xdr:row>62</xdr:row>
      <xdr:rowOff>38100</xdr:rowOff>
    </xdr:from>
    <xdr:ext cx="247650" cy="190500"/>
    <xdr:sp>
      <xdr:nvSpPr>
        <xdr:cNvPr id="10" name="TextBox 12"/>
        <xdr:cNvSpPr txBox="1">
          <a:spLocks noChangeArrowheads="1"/>
        </xdr:cNvSpPr>
      </xdr:nvSpPr>
      <xdr:spPr>
        <a:xfrm>
          <a:off x="5619750" y="11620500"/>
          <a:ext cx="247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A1</a:t>
          </a:r>
        </a:p>
      </xdr:txBody>
    </xdr:sp>
    <xdr:clientData/>
  </xdr:oneCellAnchor>
  <xdr:oneCellAnchor>
    <xdr:from>
      <xdr:col>6</xdr:col>
      <xdr:colOff>600075</xdr:colOff>
      <xdr:row>64</xdr:row>
      <xdr:rowOff>133350</xdr:rowOff>
    </xdr:from>
    <xdr:ext cx="247650" cy="190500"/>
    <xdr:sp>
      <xdr:nvSpPr>
        <xdr:cNvPr id="11" name="TextBox 13"/>
        <xdr:cNvSpPr txBox="1">
          <a:spLocks noChangeArrowheads="1"/>
        </xdr:cNvSpPr>
      </xdr:nvSpPr>
      <xdr:spPr>
        <a:xfrm>
          <a:off x="6067425" y="120205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B1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57150</xdr:rowOff>
    </xdr:from>
    <xdr:to>
      <xdr:col>2</xdr:col>
      <xdr:colOff>809625</xdr:colOff>
      <xdr:row>3</xdr:row>
      <xdr:rowOff>114300</xdr:rowOff>
    </xdr:to>
    <xdr:pic>
      <xdr:nvPicPr>
        <xdr:cNvPr id="12" name="Shap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33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9">
      <selection activeCell="C16" sqref="C16"/>
    </sheetView>
  </sheetViews>
  <sheetFormatPr defaultColWidth="9.00390625" defaultRowHeight="12"/>
  <cols>
    <col min="1" max="1" width="6.125" style="0" customWidth="1"/>
    <col min="2" max="2" width="20.125" style="0" bestFit="1" customWidth="1"/>
    <col min="3" max="7" width="11.375" style="0" customWidth="1"/>
    <col min="8" max="8" width="12.25390625" style="0" bestFit="1" customWidth="1"/>
    <col min="9" max="14" width="11.375" style="0" customWidth="1"/>
    <col min="15" max="16" width="10.875" style="13" customWidth="1"/>
    <col min="17" max="16384" width="11.375" style="0" customWidth="1"/>
  </cols>
  <sheetData>
    <row r="1" spans="1:8" ht="12">
      <c r="A1" s="2"/>
      <c r="B1" s="2"/>
      <c r="C1" s="2"/>
      <c r="D1" s="2"/>
      <c r="E1" s="2"/>
      <c r="F1" s="2"/>
      <c r="G1" s="2"/>
      <c r="H1" s="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/>
      <c r="B4" s="2"/>
      <c r="C4" s="2"/>
      <c r="D4" s="2"/>
      <c r="E4" s="2"/>
      <c r="F4" s="2"/>
      <c r="G4" s="2"/>
      <c r="H4" s="2"/>
    </row>
    <row r="5" spans="1:8" ht="12">
      <c r="A5" s="2"/>
      <c r="B5" s="2"/>
      <c r="C5" s="2"/>
      <c r="D5" s="2"/>
      <c r="E5" s="2"/>
      <c r="F5" s="2"/>
      <c r="G5" s="2"/>
      <c r="H5" s="2"/>
    </row>
    <row r="6" spans="1:8" ht="12">
      <c r="A6" s="2"/>
      <c r="B6" s="2"/>
      <c r="C6" s="2"/>
      <c r="D6" s="2"/>
      <c r="E6" s="2"/>
      <c r="F6" s="2"/>
      <c r="G6" s="2"/>
      <c r="H6" s="2"/>
    </row>
    <row r="7" spans="1:20" ht="15.75">
      <c r="A7" s="93" t="s">
        <v>51</v>
      </c>
      <c r="B7" s="2"/>
      <c r="C7" s="3"/>
      <c r="D7" s="2"/>
      <c r="E7" s="2"/>
      <c r="F7" s="2"/>
      <c r="G7" s="2"/>
      <c r="H7" s="120">
        <v>35976</v>
      </c>
      <c r="J7" s="18"/>
      <c r="K7" s="18"/>
      <c r="L7" s="18"/>
      <c r="M7" s="18"/>
      <c r="N7" s="18"/>
      <c r="O7" s="15"/>
      <c r="P7" s="15"/>
      <c r="Q7" s="18"/>
      <c r="R7" s="18"/>
      <c r="S7" s="18"/>
      <c r="T7" s="18"/>
    </row>
    <row r="8" spans="1:20" ht="12">
      <c r="A8" s="37"/>
      <c r="B8" s="2"/>
      <c r="C8" s="3"/>
      <c r="D8" s="2"/>
      <c r="E8" s="2"/>
      <c r="F8" s="2"/>
      <c r="G8" s="2"/>
      <c r="H8" s="2"/>
      <c r="J8" s="18"/>
      <c r="K8" s="18"/>
      <c r="L8" s="18"/>
      <c r="M8" s="18"/>
      <c r="N8" s="18"/>
      <c r="O8" s="15"/>
      <c r="P8" s="15"/>
      <c r="Q8" s="18"/>
      <c r="R8" s="18"/>
      <c r="S8" s="18"/>
      <c r="T8" s="18"/>
    </row>
    <row r="9" spans="1:20" ht="12">
      <c r="A9" s="2"/>
      <c r="B9" s="2"/>
      <c r="C9" s="2"/>
      <c r="D9" s="2"/>
      <c r="E9" s="2"/>
      <c r="F9" s="4"/>
      <c r="G9" s="4"/>
      <c r="H9" s="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 thickBot="1">
      <c r="A10" s="2"/>
      <c r="B10" s="2"/>
      <c r="C10" s="2"/>
      <c r="D10" s="2"/>
      <c r="E10" s="2"/>
      <c r="F10" s="2"/>
      <c r="G10" s="2"/>
      <c r="H10" s="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8" customHeight="1">
      <c r="A11" s="39" t="s">
        <v>56</v>
      </c>
      <c r="B11" s="5"/>
      <c r="C11" s="5"/>
      <c r="D11" s="5"/>
      <c r="E11" s="5"/>
      <c r="F11" s="5"/>
      <c r="G11" s="5"/>
      <c r="H11" s="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8" customHeight="1">
      <c r="A12" s="63" t="s">
        <v>57</v>
      </c>
      <c r="B12" s="2"/>
      <c r="C12" s="2"/>
      <c r="D12" s="2"/>
      <c r="E12" s="2"/>
      <c r="F12" s="2"/>
      <c r="G12" s="2"/>
      <c r="H12" s="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8" customHeight="1">
      <c r="A13" s="64" t="s">
        <v>36</v>
      </c>
      <c r="B13" s="2"/>
      <c r="C13" s="3"/>
      <c r="D13" s="2"/>
      <c r="E13" s="2"/>
      <c r="F13" s="2"/>
      <c r="G13" s="2"/>
      <c r="H13" s="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8" customHeight="1">
      <c r="A14" s="135" t="s">
        <v>43</v>
      </c>
      <c r="B14" s="31" t="s">
        <v>59</v>
      </c>
      <c r="C14" s="130">
        <v>15</v>
      </c>
      <c r="D14" s="32" t="s">
        <v>23</v>
      </c>
      <c r="E14" s="30" t="s">
        <v>24</v>
      </c>
      <c r="F14" s="33"/>
      <c r="G14" s="33"/>
      <c r="H14" s="34"/>
      <c r="J14" s="18"/>
      <c r="K14" s="18"/>
      <c r="L14" s="89"/>
      <c r="M14" s="89"/>
      <c r="N14" s="90"/>
      <c r="O14" s="47"/>
      <c r="P14" s="47"/>
      <c r="Q14" s="18"/>
      <c r="R14" s="18"/>
      <c r="S14" s="18"/>
      <c r="T14" s="18"/>
    </row>
    <row r="15" spans="1:20" ht="18" customHeight="1">
      <c r="A15" s="136"/>
      <c r="B15" s="31" t="s">
        <v>60</v>
      </c>
      <c r="C15" s="129">
        <v>36</v>
      </c>
      <c r="D15" s="32" t="s">
        <v>37</v>
      </c>
      <c r="E15" s="30" t="s">
        <v>25</v>
      </c>
      <c r="F15" s="33"/>
      <c r="G15" s="33"/>
      <c r="H15" s="34"/>
      <c r="J15" s="18"/>
      <c r="K15" s="18"/>
      <c r="L15" s="65"/>
      <c r="M15" s="91"/>
      <c r="N15" s="18"/>
      <c r="O15" s="18"/>
      <c r="P15" s="18"/>
      <c r="Q15" s="18"/>
      <c r="R15" s="18"/>
      <c r="S15" s="18"/>
      <c r="T15" s="18"/>
    </row>
    <row r="16" spans="1:20" ht="18" customHeight="1">
      <c r="A16" s="137"/>
      <c r="B16" s="26" t="s">
        <v>61</v>
      </c>
      <c r="C16" s="24">
        <f>TAN(BS/2*PI()/180)*TD*2</f>
        <v>9.747590886987188</v>
      </c>
      <c r="D16" s="27" t="str">
        <f>D14</f>
        <v>Feet</v>
      </c>
      <c r="E16" s="25" t="s">
        <v>39</v>
      </c>
      <c r="F16" s="28"/>
      <c r="G16" s="28"/>
      <c r="H16" s="29"/>
      <c r="J16" s="18"/>
      <c r="K16" s="18"/>
      <c r="L16" s="65"/>
      <c r="M16" s="91"/>
      <c r="N16" s="18"/>
      <c r="O16" s="18"/>
      <c r="P16" s="18"/>
      <c r="Q16" s="18"/>
      <c r="R16" s="18"/>
      <c r="S16" s="18"/>
      <c r="T16" s="18"/>
    </row>
    <row r="17" spans="1:20" ht="18" customHeight="1">
      <c r="A17" s="14"/>
      <c r="B17" s="15"/>
      <c r="C17" s="16"/>
      <c r="D17" s="17"/>
      <c r="E17" s="2"/>
      <c r="F17" s="18"/>
      <c r="G17" s="18"/>
      <c r="H17" s="19"/>
      <c r="J17" s="18"/>
      <c r="K17" s="18"/>
      <c r="L17" s="65"/>
      <c r="M17" s="88"/>
      <c r="N17" s="18"/>
      <c r="O17" s="18"/>
      <c r="P17" s="18"/>
      <c r="Q17" s="18"/>
      <c r="R17" s="18"/>
      <c r="S17" s="18"/>
      <c r="T17" s="18"/>
    </row>
    <row r="18" spans="1:20" s="20" customFormat="1" ht="18" customHeight="1">
      <c r="A18" s="135" t="s">
        <v>44</v>
      </c>
      <c r="B18" s="31" t="s">
        <v>59</v>
      </c>
      <c r="C18" s="128">
        <v>18</v>
      </c>
      <c r="D18" s="35" t="s">
        <v>23</v>
      </c>
      <c r="E18" s="30" t="s">
        <v>24</v>
      </c>
      <c r="F18" s="33"/>
      <c r="G18" s="33"/>
      <c r="H18" s="34"/>
      <c r="J18" s="18"/>
      <c r="K18" s="18"/>
      <c r="L18" s="65"/>
      <c r="M18" s="88"/>
      <c r="N18" s="18"/>
      <c r="O18" s="18"/>
      <c r="P18" s="18"/>
      <c r="Q18" s="18"/>
      <c r="R18" s="18"/>
      <c r="S18" s="18"/>
      <c r="T18" s="18"/>
    </row>
    <row r="19" spans="1:20" s="20" customFormat="1" ht="18" customHeight="1">
      <c r="A19" s="136"/>
      <c r="B19" s="31" t="s">
        <v>61</v>
      </c>
      <c r="C19" s="128">
        <f>SQRT(200)</f>
        <v>14.142135623730951</v>
      </c>
      <c r="D19" s="35" t="s">
        <v>23</v>
      </c>
      <c r="E19" s="30" t="s">
        <v>26</v>
      </c>
      <c r="F19" s="33"/>
      <c r="G19" s="33"/>
      <c r="H19" s="34"/>
      <c r="J19" s="18"/>
      <c r="K19" s="18"/>
      <c r="L19" s="65"/>
      <c r="M19" s="88"/>
      <c r="N19" s="18"/>
      <c r="O19" s="18"/>
      <c r="P19" s="18"/>
      <c r="Q19" s="18"/>
      <c r="R19" s="18"/>
      <c r="S19" s="18"/>
      <c r="T19" s="18"/>
    </row>
    <row r="20" spans="1:20" s="20" customFormat="1" ht="18" customHeight="1">
      <c r="A20" s="137"/>
      <c r="B20" s="26" t="s">
        <v>60</v>
      </c>
      <c r="C20" s="36">
        <f>ROUND((ATAN((C19/2)/C18)*180/PI()*2)+0.49,0)</f>
        <v>43</v>
      </c>
      <c r="D20" s="27" t="s">
        <v>37</v>
      </c>
      <c r="E20" s="25" t="s">
        <v>38</v>
      </c>
      <c r="F20" s="28"/>
      <c r="G20" s="28"/>
      <c r="H20" s="29"/>
      <c r="J20" s="18"/>
      <c r="K20" s="18"/>
      <c r="L20" s="65"/>
      <c r="M20" s="88"/>
      <c r="N20" s="18"/>
      <c r="O20" s="18"/>
      <c r="P20" s="18"/>
      <c r="Q20" s="18"/>
      <c r="R20" s="18"/>
      <c r="S20" s="18"/>
      <c r="T20" s="18"/>
    </row>
    <row r="21" spans="1:20" s="20" customFormat="1" ht="18" customHeight="1">
      <c r="A21" s="14"/>
      <c r="B21" s="15"/>
      <c r="C21" s="16"/>
      <c r="D21" s="17"/>
      <c r="E21" s="18"/>
      <c r="F21" s="18"/>
      <c r="G21" s="18"/>
      <c r="H21" s="19"/>
      <c r="J21" s="18"/>
      <c r="K21" s="18"/>
      <c r="L21" s="65"/>
      <c r="M21" s="88"/>
      <c r="N21" s="18"/>
      <c r="O21" s="18"/>
      <c r="P21" s="18"/>
      <c r="Q21" s="18"/>
      <c r="R21" s="18"/>
      <c r="S21" s="18"/>
      <c r="T21" s="18"/>
    </row>
    <row r="22" spans="1:13" s="20" customFormat="1" ht="18" customHeight="1">
      <c r="A22" s="135" t="s">
        <v>45</v>
      </c>
      <c r="B22" s="31" t="s">
        <v>61</v>
      </c>
      <c r="C22" s="128">
        <v>10.25</v>
      </c>
      <c r="D22" s="35" t="s">
        <v>23</v>
      </c>
      <c r="E22" s="30" t="s">
        <v>42</v>
      </c>
      <c r="F22" s="33"/>
      <c r="G22" s="33"/>
      <c r="H22" s="34"/>
      <c r="L22" s="21"/>
      <c r="M22" s="22"/>
    </row>
    <row r="23" spans="1:13" s="20" customFormat="1" ht="18" customHeight="1">
      <c r="A23" s="136"/>
      <c r="B23" s="31" t="s">
        <v>60</v>
      </c>
      <c r="C23" s="127">
        <v>50</v>
      </c>
      <c r="D23" s="35" t="s">
        <v>37</v>
      </c>
      <c r="E23" s="30" t="s">
        <v>40</v>
      </c>
      <c r="F23" s="33"/>
      <c r="G23" s="33"/>
      <c r="H23" s="34"/>
      <c r="L23" s="21"/>
      <c r="M23" s="22"/>
    </row>
    <row r="24" spans="1:13" s="20" customFormat="1" ht="18" customHeight="1" thickBot="1">
      <c r="A24" s="138"/>
      <c r="B24" s="40" t="s">
        <v>59</v>
      </c>
      <c r="C24" s="41">
        <f>(C22/2)/(TAN((C23/2)*PI()/180))</f>
        <v>10.990597967611489</v>
      </c>
      <c r="D24" s="42" t="s">
        <v>23</v>
      </c>
      <c r="E24" s="43" t="s">
        <v>41</v>
      </c>
      <c r="F24" s="44"/>
      <c r="G24" s="44"/>
      <c r="H24" s="45"/>
      <c r="L24" s="21"/>
      <c r="M24" s="22"/>
    </row>
    <row r="25" spans="1:13" s="20" customFormat="1" ht="12">
      <c r="A25" s="18"/>
      <c r="B25" s="15"/>
      <c r="C25" s="16"/>
      <c r="D25" s="17"/>
      <c r="E25" s="18"/>
      <c r="F25" s="18"/>
      <c r="G25" s="18"/>
      <c r="H25" s="18"/>
      <c r="L25" s="21"/>
      <c r="M25" s="22"/>
    </row>
    <row r="26" spans="1:13" s="20" customFormat="1" ht="12.75" thickBot="1">
      <c r="A26" s="18"/>
      <c r="B26" s="15"/>
      <c r="C26" s="16"/>
      <c r="D26" s="17"/>
      <c r="E26" s="18"/>
      <c r="F26" s="18"/>
      <c r="G26" s="18"/>
      <c r="H26" s="18"/>
      <c r="L26" s="21"/>
      <c r="M26" s="22"/>
    </row>
    <row r="27" spans="1:12" s="20" customFormat="1" ht="15.75">
      <c r="A27" s="54" t="s">
        <v>58</v>
      </c>
      <c r="B27" s="55"/>
      <c r="C27" s="56"/>
      <c r="D27" s="57"/>
      <c r="E27" s="58"/>
      <c r="F27" s="58"/>
      <c r="G27" s="58"/>
      <c r="H27" s="59"/>
      <c r="I27" s="67" t="s">
        <v>69</v>
      </c>
      <c r="J27" s="68"/>
      <c r="K27" s="68"/>
      <c r="L27" s="69"/>
    </row>
    <row r="28" spans="1:12" s="20" customFormat="1" ht="15" customHeight="1">
      <c r="A28" s="63" t="s">
        <v>3</v>
      </c>
      <c r="B28" s="15"/>
      <c r="C28" s="16"/>
      <c r="D28" s="17"/>
      <c r="E28" s="18"/>
      <c r="F28" s="18"/>
      <c r="G28" s="18"/>
      <c r="H28" s="19"/>
      <c r="I28" s="81" t="s">
        <v>71</v>
      </c>
      <c r="J28" s="82" t="s">
        <v>72</v>
      </c>
      <c r="K28" s="82" t="s">
        <v>73</v>
      </c>
      <c r="L28" s="71"/>
    </row>
    <row r="29" spans="1:12" s="20" customFormat="1" ht="15" customHeight="1">
      <c r="A29" s="63" t="s">
        <v>4</v>
      </c>
      <c r="B29" s="15"/>
      <c r="C29" s="16"/>
      <c r="D29" s="17"/>
      <c r="E29" s="18"/>
      <c r="F29" s="18"/>
      <c r="G29" s="18"/>
      <c r="H29" s="19"/>
      <c r="I29" s="72" t="s">
        <v>74</v>
      </c>
      <c r="J29" s="73">
        <v>75</v>
      </c>
      <c r="K29" s="73">
        <f>J29/25.4</f>
        <v>2.952755905511811</v>
      </c>
      <c r="L29" s="71"/>
    </row>
    <row r="30" spans="1:12" s="20" customFormat="1" ht="15" customHeight="1">
      <c r="A30" s="64" t="s">
        <v>36</v>
      </c>
      <c r="B30" s="15"/>
      <c r="C30" s="16"/>
      <c r="D30" s="17"/>
      <c r="E30" s="18"/>
      <c r="F30" s="18"/>
      <c r="G30" s="18"/>
      <c r="H30" s="19"/>
      <c r="I30" s="72" t="s">
        <v>70</v>
      </c>
      <c r="J30" s="73">
        <v>64.5</v>
      </c>
      <c r="K30" s="73">
        <f>J30/25.4</f>
        <v>2.5393700787401574</v>
      </c>
      <c r="L30" s="71"/>
    </row>
    <row r="31" spans="1:12" s="20" customFormat="1" ht="15" customHeight="1">
      <c r="A31" s="60"/>
      <c r="B31" s="31" t="s">
        <v>63</v>
      </c>
      <c r="C31" s="126">
        <v>9.33</v>
      </c>
      <c r="D31" s="35" t="s">
        <v>23</v>
      </c>
      <c r="E31" s="30" t="s">
        <v>42</v>
      </c>
      <c r="F31" s="33"/>
      <c r="G31" s="33"/>
      <c r="H31" s="34"/>
      <c r="I31" s="72" t="s">
        <v>0</v>
      </c>
      <c r="J31" s="73">
        <v>49.5</v>
      </c>
      <c r="K31" s="73">
        <f>J31/25.4</f>
        <v>1.9488188976377954</v>
      </c>
      <c r="L31" s="71"/>
    </row>
    <row r="32" spans="1:12" s="20" customFormat="1" ht="15" customHeight="1">
      <c r="A32" s="60"/>
      <c r="B32" s="31" t="s">
        <v>62</v>
      </c>
      <c r="C32" s="126">
        <v>15.62</v>
      </c>
      <c r="D32" s="32" t="str">
        <f>D14</f>
        <v>Feet</v>
      </c>
      <c r="E32" s="30" t="s">
        <v>27</v>
      </c>
      <c r="F32" s="33"/>
      <c r="G32" s="33"/>
      <c r="H32" s="34"/>
      <c r="I32" s="72" t="s">
        <v>1</v>
      </c>
      <c r="J32" s="73">
        <v>48</v>
      </c>
      <c r="K32" s="73">
        <f>J32/25.4</f>
        <v>1.8897637795275593</v>
      </c>
      <c r="L32" s="74"/>
    </row>
    <row r="33" spans="1:12" ht="15" customHeight="1">
      <c r="A33" s="60"/>
      <c r="B33" s="31" t="s">
        <v>66</v>
      </c>
      <c r="C33" s="48">
        <f>C32/C31</f>
        <v>1.6741693461950695</v>
      </c>
      <c r="D33" s="32"/>
      <c r="E33" s="30" t="s">
        <v>28</v>
      </c>
      <c r="F33" s="33"/>
      <c r="G33" s="33"/>
      <c r="H33" s="34"/>
      <c r="I33" s="72" t="s">
        <v>2</v>
      </c>
      <c r="J33" s="73">
        <v>28</v>
      </c>
      <c r="K33" s="73">
        <f>J33/25.4</f>
        <v>1.1023622047244095</v>
      </c>
      <c r="L33" s="74"/>
    </row>
    <row r="34" spans="1:12" ht="15" customHeight="1">
      <c r="A34" s="14"/>
      <c r="B34" s="15"/>
      <c r="C34" s="23"/>
      <c r="D34" s="18"/>
      <c r="E34" s="18"/>
      <c r="F34" s="18"/>
      <c r="G34" s="18"/>
      <c r="H34" s="7"/>
      <c r="I34" s="70"/>
      <c r="J34" s="75"/>
      <c r="K34" s="75"/>
      <c r="L34" s="74"/>
    </row>
    <row r="35" spans="1:12" ht="18" customHeight="1">
      <c r="A35" s="133" t="s">
        <v>67</v>
      </c>
      <c r="B35" s="31" t="s">
        <v>64</v>
      </c>
      <c r="C35" s="126">
        <v>64.5</v>
      </c>
      <c r="D35" s="35" t="s">
        <v>32</v>
      </c>
      <c r="E35" s="30" t="s">
        <v>30</v>
      </c>
      <c r="F35" s="33"/>
      <c r="G35" s="33"/>
      <c r="H35" s="34"/>
      <c r="I35" s="70"/>
      <c r="J35" s="75"/>
      <c r="K35" s="75"/>
      <c r="L35" s="74"/>
    </row>
    <row r="36" spans="1:12" ht="18" customHeight="1">
      <c r="A36" s="139"/>
      <c r="B36" s="26" t="s">
        <v>65</v>
      </c>
      <c r="C36" s="24">
        <f>C35*SF</f>
        <v>107.98392282958199</v>
      </c>
      <c r="D36" s="27" t="s">
        <v>32</v>
      </c>
      <c r="E36" s="25" t="s">
        <v>31</v>
      </c>
      <c r="F36" s="28"/>
      <c r="G36" s="28"/>
      <c r="H36" s="29"/>
      <c r="I36" s="70"/>
      <c r="J36" s="75"/>
      <c r="K36" s="75"/>
      <c r="L36" s="74"/>
    </row>
    <row r="37" spans="1:16" s="20" customFormat="1" ht="18" customHeight="1">
      <c r="A37" s="61"/>
      <c r="B37" s="50"/>
      <c r="C37" s="12"/>
      <c r="D37" s="51"/>
      <c r="E37" s="49"/>
      <c r="F37" s="52"/>
      <c r="G37" s="52"/>
      <c r="H37" s="62"/>
      <c r="I37" s="70"/>
      <c r="J37" s="75"/>
      <c r="K37" s="75"/>
      <c r="L37" s="74"/>
      <c r="O37" s="53"/>
      <c r="P37" s="53"/>
    </row>
    <row r="38" spans="1:12" ht="21" customHeight="1">
      <c r="A38" s="133" t="s">
        <v>68</v>
      </c>
      <c r="B38" s="31" t="s">
        <v>64</v>
      </c>
      <c r="C38" s="126">
        <f>C35/25.4</f>
        <v>2.5393700787401574</v>
      </c>
      <c r="D38" s="35" t="s">
        <v>29</v>
      </c>
      <c r="E38" s="30" t="s">
        <v>30</v>
      </c>
      <c r="F38" s="33"/>
      <c r="G38" s="33"/>
      <c r="H38" s="34"/>
      <c r="I38" s="76"/>
      <c r="J38" s="73"/>
      <c r="K38" s="75"/>
      <c r="L38" s="74"/>
    </row>
    <row r="39" spans="1:12" ht="21.75" customHeight="1" thickBot="1">
      <c r="A39" s="134"/>
      <c r="B39" s="40" t="s">
        <v>65</v>
      </c>
      <c r="C39" s="41">
        <f>C36/25.4</f>
        <v>4.251335544471732</v>
      </c>
      <c r="D39" s="42" t="str">
        <f>D38</f>
        <v>inches</v>
      </c>
      <c r="E39" s="43" t="s">
        <v>31</v>
      </c>
      <c r="F39" s="44"/>
      <c r="G39" s="44"/>
      <c r="H39" s="45"/>
      <c r="I39" s="77"/>
      <c r="J39" s="78"/>
      <c r="K39" s="79"/>
      <c r="L39" s="80"/>
    </row>
    <row r="40" spans="1:11" ht="12.75">
      <c r="A40" s="85" t="s">
        <v>10</v>
      </c>
      <c r="B40" s="15"/>
      <c r="C40" s="23"/>
      <c r="D40" s="18"/>
      <c r="E40" s="18"/>
      <c r="F40" s="18"/>
      <c r="G40" s="18"/>
      <c r="H40" s="7"/>
      <c r="K40" s="13"/>
    </row>
    <row r="41" spans="1:11" ht="12">
      <c r="A41" s="66" t="s">
        <v>9</v>
      </c>
      <c r="B41" s="15"/>
      <c r="C41" s="23"/>
      <c r="D41" s="18"/>
      <c r="E41" s="18"/>
      <c r="F41" s="18"/>
      <c r="G41" s="18"/>
      <c r="H41" s="7"/>
      <c r="K41" s="13"/>
    </row>
    <row r="42" spans="1:11" ht="12.75">
      <c r="A42" s="64" t="s">
        <v>36</v>
      </c>
      <c r="B42" s="15"/>
      <c r="C42" s="23"/>
      <c r="D42" s="18"/>
      <c r="E42" s="18"/>
      <c r="F42" s="18"/>
      <c r="G42" s="18"/>
      <c r="H42" s="7"/>
      <c r="K42" s="13"/>
    </row>
    <row r="43" spans="1:11" ht="12">
      <c r="A43" s="60"/>
      <c r="B43" s="31" t="s">
        <v>21</v>
      </c>
      <c r="C43" s="125">
        <v>233</v>
      </c>
      <c r="D43" s="32" t="s">
        <v>33</v>
      </c>
      <c r="E43" s="30" t="s">
        <v>8</v>
      </c>
      <c r="F43" s="33"/>
      <c r="G43" s="33"/>
      <c r="H43" s="34"/>
      <c r="K43" s="13"/>
    </row>
    <row r="44" spans="1:11" ht="12">
      <c r="A44" s="60"/>
      <c r="B44" s="31" t="s">
        <v>6</v>
      </c>
      <c r="C44" s="83">
        <f>ROUND((C43*2.54)+0.49,0)</f>
        <v>592</v>
      </c>
      <c r="D44" s="32" t="s">
        <v>34</v>
      </c>
      <c r="E44" s="30" t="s">
        <v>5</v>
      </c>
      <c r="F44" s="33"/>
      <c r="G44" s="33"/>
      <c r="H44" s="34"/>
      <c r="K44" s="13"/>
    </row>
    <row r="45" spans="1:11" ht="12.75" thickBot="1">
      <c r="A45" s="86"/>
      <c r="B45" s="40" t="s">
        <v>7</v>
      </c>
      <c r="C45" s="87">
        <f>IS*C43</f>
        <v>990.5611818619135</v>
      </c>
      <c r="D45" s="9" t="s">
        <v>34</v>
      </c>
      <c r="E45" s="43" t="s">
        <v>11</v>
      </c>
      <c r="F45" s="44"/>
      <c r="G45" s="44"/>
      <c r="H45" s="45"/>
      <c r="K45" s="13"/>
    </row>
    <row r="46" spans="1:11" ht="12">
      <c r="A46" s="18"/>
      <c r="B46" s="15"/>
      <c r="C46" s="23"/>
      <c r="D46" s="18"/>
      <c r="E46" s="18"/>
      <c r="F46" s="18"/>
      <c r="G46" s="18"/>
      <c r="H46" s="2"/>
      <c r="K46" s="13"/>
    </row>
    <row r="47" spans="1:11" ht="12">
      <c r="A47" s="18"/>
      <c r="K47" s="13"/>
    </row>
    <row r="48" ht="12.75" thickBot="1"/>
    <row r="49" spans="1:8" ht="15.75">
      <c r="A49" s="39" t="s">
        <v>12</v>
      </c>
      <c r="B49" s="95"/>
      <c r="C49" s="95"/>
      <c r="D49" s="95"/>
      <c r="E49" s="95"/>
      <c r="F49" s="95"/>
      <c r="G49" s="95"/>
      <c r="H49" s="96"/>
    </row>
    <row r="50" spans="1:8" ht="12">
      <c r="A50" s="119" t="s">
        <v>49</v>
      </c>
      <c r="B50" s="98"/>
      <c r="C50" s="98"/>
      <c r="D50" s="98"/>
      <c r="E50" s="98"/>
      <c r="F50" s="98"/>
      <c r="G50" s="98"/>
      <c r="H50" s="99"/>
    </row>
    <row r="51" spans="1:8" ht="12">
      <c r="A51" s="119" t="s">
        <v>50</v>
      </c>
      <c r="B51" s="98"/>
      <c r="C51" s="98"/>
      <c r="D51" s="98"/>
      <c r="E51" s="98"/>
      <c r="F51" s="98"/>
      <c r="G51" s="98"/>
      <c r="H51" s="99"/>
    </row>
    <row r="52" spans="1:8" ht="12">
      <c r="A52" s="119" t="s">
        <v>14</v>
      </c>
      <c r="B52" s="98"/>
      <c r="C52" s="98"/>
      <c r="D52" s="98"/>
      <c r="E52" s="98"/>
      <c r="F52" s="98"/>
      <c r="G52" s="98"/>
      <c r="H52" s="99"/>
    </row>
    <row r="53" spans="1:8" ht="12.75">
      <c r="A53" s="64" t="s">
        <v>36</v>
      </c>
      <c r="B53" s="98"/>
      <c r="C53" s="98"/>
      <c r="D53" s="98"/>
      <c r="E53" s="98"/>
      <c r="F53" s="98"/>
      <c r="G53" s="98"/>
      <c r="H53" s="99"/>
    </row>
    <row r="54" spans="1:8" ht="15.75">
      <c r="A54" s="100"/>
      <c r="B54" s="101"/>
      <c r="C54" s="101"/>
      <c r="D54" s="101"/>
      <c r="E54" s="101"/>
      <c r="F54" s="101"/>
      <c r="G54" s="101"/>
      <c r="H54" s="102"/>
    </row>
    <row r="55" spans="1:8" ht="15">
      <c r="A55" s="114" t="s">
        <v>47</v>
      </c>
      <c r="C55" s="103"/>
      <c r="D55" s="38"/>
      <c r="E55" s="38"/>
      <c r="F55" s="38"/>
      <c r="G55" s="98"/>
      <c r="H55" s="99"/>
    </row>
    <row r="56" spans="1:8" ht="15">
      <c r="A56" s="97"/>
      <c r="B56" s="98"/>
      <c r="C56" s="103"/>
      <c r="D56" s="103"/>
      <c r="E56" s="38"/>
      <c r="F56" s="38"/>
      <c r="G56" s="98"/>
      <c r="H56" s="99"/>
    </row>
    <row r="57" spans="1:8" ht="12">
      <c r="A57" s="60"/>
      <c r="B57" s="31" t="s">
        <v>15</v>
      </c>
      <c r="C57" s="122">
        <v>10</v>
      </c>
      <c r="D57" s="115">
        <f>(D59/C59)*C57</f>
        <v>10.050951925831932</v>
      </c>
      <c r="E57" s="115">
        <f>(E59/D59)*D57</f>
        <v>2.490674916254937</v>
      </c>
      <c r="F57" s="33"/>
      <c r="G57" s="33"/>
      <c r="H57" s="34"/>
    </row>
    <row r="58" spans="1:8" ht="12">
      <c r="A58" s="60"/>
      <c r="B58" s="31" t="s">
        <v>16</v>
      </c>
      <c r="C58" s="122">
        <v>2</v>
      </c>
      <c r="D58" s="115">
        <f>(D59/C59)*C58</f>
        <v>2.0101903851663865</v>
      </c>
      <c r="E58" s="115">
        <f>(E59/D59)*D58</f>
        <v>0.4981349832509875</v>
      </c>
      <c r="F58" s="33"/>
      <c r="G58" s="33"/>
      <c r="H58" s="34"/>
    </row>
    <row r="59" spans="1:8" ht="12">
      <c r="A59" s="84"/>
      <c r="B59" s="26" t="s">
        <v>46</v>
      </c>
      <c r="C59" s="131">
        <f>SQRT((C57*C57)+(C58*C58))</f>
        <v>10.198039027185569</v>
      </c>
      <c r="D59" s="132">
        <v>10.25</v>
      </c>
      <c r="E59" s="132">
        <v>2.54</v>
      </c>
      <c r="F59" s="28"/>
      <c r="G59" s="28"/>
      <c r="H59" s="29"/>
    </row>
    <row r="60" spans="1:8" ht="12">
      <c r="A60" s="97"/>
      <c r="B60" s="94"/>
      <c r="C60" s="104"/>
      <c r="D60" s="104"/>
      <c r="E60" s="112"/>
      <c r="F60" s="112"/>
      <c r="G60" s="92" t="s">
        <v>13</v>
      </c>
      <c r="H60" s="105"/>
    </row>
    <row r="61" spans="1:8" ht="12">
      <c r="A61" s="46"/>
      <c r="B61" s="8"/>
      <c r="C61" s="113"/>
      <c r="D61" s="113"/>
      <c r="E61" s="112"/>
      <c r="F61" s="112"/>
      <c r="G61" s="112"/>
      <c r="H61" s="105"/>
    </row>
    <row r="62" spans="1:8" ht="12">
      <c r="A62" s="8" t="s">
        <v>48</v>
      </c>
      <c r="C62" s="113"/>
      <c r="D62" s="113"/>
      <c r="E62" s="112"/>
      <c r="F62" s="112"/>
      <c r="G62" s="112"/>
      <c r="H62" s="105"/>
    </row>
    <row r="63" spans="1:8" ht="12">
      <c r="A63" s="97"/>
      <c r="B63" s="104"/>
      <c r="C63" s="113" t="s">
        <v>22</v>
      </c>
      <c r="D63" s="113" t="s">
        <v>20</v>
      </c>
      <c r="E63" s="113" t="s">
        <v>35</v>
      </c>
      <c r="F63" s="112"/>
      <c r="G63" s="112"/>
      <c r="H63" s="105"/>
    </row>
    <row r="64" spans="1:8" ht="12">
      <c r="A64" s="60"/>
      <c r="B64" s="31" t="s">
        <v>17</v>
      </c>
      <c r="C64" s="122">
        <f>C45</f>
        <v>990.5611818619135</v>
      </c>
      <c r="D64" s="123">
        <v>2.14</v>
      </c>
      <c r="E64" s="124">
        <v>54.32</v>
      </c>
      <c r="F64" s="33"/>
      <c r="G64" s="33"/>
      <c r="H64" s="34"/>
    </row>
    <row r="65" spans="1:8" ht="12">
      <c r="A65" s="84"/>
      <c r="B65" s="26" t="s">
        <v>18</v>
      </c>
      <c r="C65" s="116">
        <f>(C64/$C$59)*$C$57</f>
        <v>971.3251530233516</v>
      </c>
      <c r="D65" s="117">
        <f>(D64/$C$59)*$C$57</f>
        <v>2.098442645978569</v>
      </c>
      <c r="E65" s="118">
        <f>(E64/$C$59)*$C$57</f>
        <v>53.26514230353078</v>
      </c>
      <c r="F65" s="28"/>
      <c r="G65" s="28"/>
      <c r="H65" s="29"/>
    </row>
    <row r="66" spans="1:8" ht="12">
      <c r="A66" s="84"/>
      <c r="B66" s="26" t="s">
        <v>19</v>
      </c>
      <c r="C66" s="116">
        <f>(C64/$C$59)*$C$58</f>
        <v>194.26503060467033</v>
      </c>
      <c r="D66" s="117">
        <f>(D64/$C$59)*$C$58</f>
        <v>0.41968852919571387</v>
      </c>
      <c r="E66" s="118">
        <f>(E64/$C$59)*$C$58</f>
        <v>10.653028460706157</v>
      </c>
      <c r="F66" s="28"/>
      <c r="G66" s="28"/>
      <c r="H66" s="29"/>
    </row>
    <row r="67" spans="1:8" ht="15">
      <c r="A67" s="97"/>
      <c r="B67" s="106"/>
      <c r="C67" s="106"/>
      <c r="D67" s="106"/>
      <c r="F67" s="38"/>
      <c r="G67" s="98"/>
      <c r="H67" s="99"/>
    </row>
    <row r="68" spans="1:8" ht="15.75" thickBot="1">
      <c r="A68" s="107"/>
      <c r="B68" s="108"/>
      <c r="C68" s="109"/>
      <c r="D68" s="109"/>
      <c r="E68" s="109"/>
      <c r="F68" s="109"/>
      <c r="G68" s="110"/>
      <c r="H68" s="111"/>
    </row>
    <row r="69" spans="1:6" ht="15">
      <c r="A69" s="1"/>
      <c r="B69" s="10"/>
      <c r="C69" s="1"/>
      <c r="D69" s="1"/>
      <c r="E69" s="1"/>
      <c r="F69" s="1"/>
    </row>
    <row r="70" spans="1:6" ht="15">
      <c r="A70" s="11"/>
      <c r="B70" s="10"/>
      <c r="C70" s="1"/>
      <c r="D70" s="1"/>
      <c r="E70" s="1"/>
      <c r="F70" s="1"/>
    </row>
    <row r="71" spans="1:6" ht="15">
      <c r="A71" s="11" t="s">
        <v>52</v>
      </c>
      <c r="B71" s="10"/>
      <c r="C71" s="1"/>
      <c r="D71" s="1"/>
      <c r="E71" s="1"/>
      <c r="F71" s="1"/>
    </row>
    <row r="72" spans="1:6" ht="15">
      <c r="A72" s="11" t="s">
        <v>53</v>
      </c>
      <c r="B72" s="10"/>
      <c r="C72" s="1"/>
      <c r="D72" s="1"/>
      <c r="E72" s="1"/>
      <c r="F72" s="1"/>
    </row>
    <row r="73" spans="1:6" ht="15">
      <c r="A73" s="11" t="s">
        <v>54</v>
      </c>
      <c r="B73" s="10"/>
      <c r="C73" s="1"/>
      <c r="D73" s="1"/>
      <c r="E73" s="1"/>
      <c r="F73" s="1"/>
    </row>
    <row r="74" spans="1:6" ht="15">
      <c r="A74" s="11"/>
      <c r="B74" s="10"/>
      <c r="C74" s="1"/>
      <c r="D74" s="1"/>
      <c r="E74" s="1"/>
      <c r="F74" s="1"/>
    </row>
    <row r="76" ht="12.75">
      <c r="A76" s="121" t="s">
        <v>55</v>
      </c>
    </row>
  </sheetData>
  <sheetProtection password="CEF5" sheet="1" objects="1" scenarios="1"/>
  <mergeCells count="5">
    <mergeCell ref="A38:A39"/>
    <mergeCell ref="A14:A16"/>
    <mergeCell ref="A18:A20"/>
    <mergeCell ref="A22:A24"/>
    <mergeCell ref="A35:A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Creations...inc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Alemany</dc:creator>
  <cp:keywords/>
  <dc:description/>
  <cp:lastModifiedBy>gkay</cp:lastModifiedBy>
  <dcterms:created xsi:type="dcterms:W3CDTF">2002-01-27T18:34:29Z</dcterms:created>
  <dcterms:modified xsi:type="dcterms:W3CDTF">2009-05-31T11:23:56Z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-935063453</vt:i4>
  </property>
  <property fmtid="{D5CDD505-2E9C-101B-9397-08002B2CF9AE}" pid="4" name="_EmailSubje">
    <vt:lpwstr/>
  </property>
  <property fmtid="{D5CDD505-2E9C-101B-9397-08002B2CF9AE}" pid="5" name="_AuthorEma">
    <vt:lpwstr>gkay@lightology.com</vt:lpwstr>
  </property>
  <property fmtid="{D5CDD505-2E9C-101B-9397-08002B2CF9AE}" pid="6" name="_AuthorEmailDisplayNa">
    <vt:lpwstr>Greg Kay</vt:lpwstr>
  </property>
</Properties>
</file>