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01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<sst xmlns="http://schemas.openxmlformats.org/spreadsheetml/2006/main" count="54" uniqueCount="35">
  <si>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Term</t>
  </si>
  <si>
    <t>Coefficient</t>
  </si>
  <si>
    <t>PAR</t>
  </si>
  <si>
    <t>Watts</t>
  </si>
  <si>
    <t>Beam Angle</t>
  </si>
  <si>
    <t>Predicted CBCP</t>
  </si>
  <si>
    <t>CBCP        Two-sigma  Lower Bound</t>
  </si>
  <si>
    <t>Intercept</t>
  </si>
  <si>
    <t>PAR*Watts</t>
  </si>
  <si>
    <t>PAR*Beam Angle</t>
  </si>
  <si>
    <t>Log CBCP Two-sigma Lower Bound</t>
  </si>
  <si>
    <t>Predicted Log CBCP</t>
  </si>
  <si>
    <t>Volts</t>
  </si>
  <si>
    <t>Volts*Beam Angle</t>
  </si>
  <si>
    <r>
      <t>PAR</t>
    </r>
    <r>
      <rPr>
        <vertAlign val="superscript"/>
        <sz val="9"/>
        <rFont val="Arial"/>
        <family val="2"/>
      </rPr>
      <t>2</t>
    </r>
  </si>
  <si>
    <r>
      <t>Watts</t>
    </r>
    <r>
      <rPr>
        <vertAlign val="superscript"/>
        <sz val="9"/>
        <rFont val="Arial"/>
        <family val="2"/>
      </rPr>
      <t>2</t>
    </r>
  </si>
  <si>
    <r>
      <t>Beam Angle</t>
    </r>
    <r>
      <rPr>
        <vertAlign val="superscript"/>
        <sz val="9"/>
        <rFont val="Arial"/>
        <family val="2"/>
      </rPr>
      <t>2</t>
    </r>
  </si>
  <si>
    <t>CBCP        One-sigma  Lower Bound</t>
  </si>
  <si>
    <t>PAR Lamps</t>
  </si>
  <si>
    <t>MR-16  Lamps</t>
  </si>
  <si>
    <t>PAR Type</t>
  </si>
  <si>
    <t>Nominal Wattage</t>
  </si>
  <si>
    <t>Enter PAR type/value:</t>
  </si>
  <si>
    <t>Enter Nominal Lamp Wattage:</t>
  </si>
  <si>
    <t>Enter Beam Angle:</t>
  </si>
  <si>
    <t xml:space="preserve">Minimum Center Beam Intensity: </t>
  </si>
  <si>
    <t>cd</t>
  </si>
  <si>
    <t>Root Mean Square Error</t>
  </si>
  <si>
    <t>watts</t>
  </si>
  <si>
    <t>degrees</t>
  </si>
  <si>
    <t>Log CBCP One-sigma Lower Bound</t>
  </si>
  <si>
    <r>
      <t>ENERGY STAR</t>
    </r>
    <r>
      <rPr>
        <b/>
        <sz val="14"/>
        <color indexed="30"/>
        <rFont val="Calibri"/>
        <family val="2"/>
      </rPr>
      <t>®</t>
    </r>
    <r>
      <rPr>
        <b/>
        <sz val="14"/>
        <color indexed="30"/>
        <rFont val="Calibri"/>
        <family val="2"/>
      </rPr>
      <t xml:space="preserve"> Integral LED Lamp Center Beam Intensity Benchmark Tool</t>
    </r>
  </si>
  <si>
    <t>Target Incandescent/Halogen Lamp Parameters</t>
  </si>
  <si>
    <r>
      <t xml:space="preserve">lamp diameter in </t>
    </r>
    <r>
      <rPr>
        <sz val="11"/>
        <color indexed="8"/>
        <rFont val="Calibri"/>
        <family val="2"/>
      </rPr>
      <t xml:space="preserve">⅛ </t>
    </r>
    <r>
      <rPr>
        <sz val="11"/>
        <color indexed="8"/>
        <rFont val="Calibri"/>
        <family val="2"/>
      </rPr>
      <t>of inch</t>
    </r>
  </si>
  <si>
    <t>Target Halogen Lamp Parameters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</si>
</sst>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9"/>
      <color indexed="8"/>
      <name val="Arial"/>
      <family val="2"/>
    </font>
    <font>
      <sz val="9"/>
      <color indexed="17"/>
      <name val="Arial"/>
      <family val="2"/>
    </font>
    <font>
      <b/>
      <sz val="14"/>
      <color indexed="3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53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20" borderId="10" xfId="55" applyFont="1" applyFill="1" applyBorder="1" applyAlignment="1">
      <alignment horizontal="center"/>
      <protection/>
    </xf>
    <xf numFmtId="165" fontId="2" fillId="0" borderId="10" xfId="55" applyNumberFormat="1" applyFont="1" applyBorder="1" applyAlignment="1">
      <alignment horizontal="right"/>
      <protection/>
    </xf>
    <xf numFmtId="1" fontId="2" fillId="0" borderId="10" xfId="55" applyNumberFormat="1" applyFont="1" applyBorder="1" applyAlignment="1">
      <alignment horizontal="right"/>
      <protection/>
    </xf>
    <xf numFmtId="0" fontId="1" fillId="0" borderId="10" xfId="55" applyFont="1" applyBorder="1" applyAlignment="1">
      <alignment horizontal="center" vertical="center"/>
      <protection/>
    </xf>
    <xf numFmtId="0" fontId="1" fillId="0" borderId="11" xfId="55" applyFont="1" applyBorder="1" applyAlignment="1">
      <alignment horizontal="center" vertical="center"/>
      <protection/>
    </xf>
    <xf numFmtId="0" fontId="1" fillId="20" borderId="10" xfId="55" applyFont="1" applyFill="1" applyBorder="1" applyAlignment="1">
      <alignment horizontal="center" vertical="center"/>
      <protection/>
    </xf>
    <xf numFmtId="0" fontId="2" fillId="0" borderId="10" xfId="55" applyFont="1" applyBorder="1" applyAlignment="1">
      <alignment horizontal="left" vertical="top" wrapText="1"/>
      <protection/>
    </xf>
    <xf numFmtId="0" fontId="2" fillId="0" borderId="10" xfId="55" applyNumberFormat="1" applyFont="1" applyBorder="1" applyAlignment="1">
      <alignment horizontal="center" vertical="top" wrapText="1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" fontId="8" fillId="4" borderId="10" xfId="47" applyNumberFormat="1" applyBorder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10" xfId="55" applyNumberFormat="1" applyFont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24" fillId="0" borderId="10" xfId="0" applyNumberFormat="1" applyFont="1" applyBorder="1" applyAlignment="1">
      <alignment horizontal="center" vertical="center"/>
    </xf>
    <xf numFmtId="0" fontId="2" fillId="0" borderId="0" xfId="55" applyFont="1" applyFill="1" applyBorder="1" applyAlignment="1">
      <alignment horizontal="left" vertical="center" wrapText="1"/>
      <protection/>
    </xf>
    <xf numFmtId="0" fontId="24" fillId="0" borderId="0" xfId="0" applyNumberFormat="1" applyFont="1" applyBorder="1" applyAlignment="1">
      <alignment horizontal="center" vertical="center"/>
    </xf>
    <xf numFmtId="1" fontId="25" fillId="0" borderId="10" xfId="55" applyNumberFormat="1" applyFont="1" applyBorder="1" applyAlignment="1">
      <alignment horizontal="right"/>
      <protection/>
    </xf>
    <xf numFmtId="1" fontId="8" fillId="0" borderId="10" xfId="0" applyNumberFormat="1" applyFont="1" applyBorder="1" applyAlignment="1">
      <alignment/>
    </xf>
    <xf numFmtId="0" fontId="1" fillId="0" borderId="10" xfId="55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3" fillId="20" borderId="1" xfId="40" applyNumberFormat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/>
    </xf>
    <xf numFmtId="1" fontId="8" fillId="4" borderId="10" xfId="47" applyNumberFormat="1" applyBorder="1" applyAlignment="1" applyProtection="1">
      <alignment horizontal="right"/>
      <protection/>
    </xf>
    <xf numFmtId="0" fontId="0" fillId="0" borderId="10" xfId="0" applyBorder="1" applyAlignment="1">
      <alignment horizontal="center"/>
    </xf>
    <xf numFmtId="0" fontId="29" fillId="0" borderId="0" xfId="0" applyFont="1" applyAlignment="1">
      <alignment horizontal="right"/>
    </xf>
    <xf numFmtId="0" fontId="2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7">
      <selection activeCell="G31" sqref="G31"/>
    </sheetView>
  </sheetViews>
  <sheetFormatPr defaultColWidth="9.140625" defaultRowHeight="15"/>
  <cols>
    <col min="1" max="1" width="31.421875" style="0" bestFit="1" customWidth="1"/>
    <col min="2" max="2" width="11.00390625" style="0" bestFit="1" customWidth="1"/>
    <col min="4" max="4" width="12.421875" style="0" bestFit="1" customWidth="1"/>
    <col min="6" max="6" width="1.7109375" style="0" customWidth="1"/>
    <col min="7" max="7" width="11.8515625" style="0" customWidth="1"/>
    <col min="8" max="8" width="10.7109375" style="0" customWidth="1"/>
    <col min="9" max="9" width="1.7109375" style="0" customWidth="1"/>
    <col min="10" max="10" width="11.7109375" style="0" bestFit="1" customWidth="1"/>
    <col min="11" max="11" width="10.7109375" style="0" customWidth="1"/>
    <col min="12" max="12" width="9.7109375" style="0" customWidth="1"/>
    <col min="14" max="14" width="20.140625" style="0" bestFit="1" customWidth="1"/>
    <col min="15" max="15" width="11.00390625" style="0" bestFit="1" customWidth="1"/>
  </cols>
  <sheetData>
    <row r="1" spans="1:11" ht="18.75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3" ht="15.75">
      <c r="A3" s="29" t="s">
        <v>18</v>
      </c>
    </row>
    <row r="4" ht="18.75">
      <c r="A4" s="14"/>
    </row>
    <row r="5" spans="1:2" ht="15">
      <c r="A5" s="17" t="s">
        <v>32</v>
      </c>
      <c r="B5" s="17"/>
    </row>
    <row r="6" ht="15">
      <c r="A6" s="13"/>
    </row>
    <row r="7" spans="1:3" ht="15">
      <c r="A7" s="35" t="s">
        <v>22</v>
      </c>
      <c r="B7" s="31">
        <v>30</v>
      </c>
      <c r="C7" t="s">
        <v>33</v>
      </c>
    </row>
    <row r="8" spans="1:5" ht="15">
      <c r="A8" s="35" t="s">
        <v>23</v>
      </c>
      <c r="B8" s="31">
        <v>50</v>
      </c>
      <c r="C8" t="s">
        <v>28</v>
      </c>
      <c r="E8" s="16"/>
    </row>
    <row r="9" spans="1:3" ht="15">
      <c r="A9" s="35" t="s">
        <v>24</v>
      </c>
      <c r="B9" s="31">
        <v>10</v>
      </c>
      <c r="C9" t="s">
        <v>29</v>
      </c>
    </row>
    <row r="10" spans="1:2" ht="15">
      <c r="A10" s="12"/>
      <c r="B10" s="32"/>
    </row>
    <row r="11" spans="1:3" ht="15">
      <c r="A11" s="12" t="s">
        <v>25</v>
      </c>
      <c r="B11" s="33">
        <f>K14</f>
        <v>5548.734706843487</v>
      </c>
      <c r="C11" t="s">
        <v>26</v>
      </c>
    </row>
    <row r="13" spans="1:11" ht="51">
      <c r="A13" s="4" t="s">
        <v>0</v>
      </c>
      <c r="B13" s="4" t="s">
        <v>1</v>
      </c>
      <c r="C13" s="26" t="s">
        <v>20</v>
      </c>
      <c r="D13" s="26" t="s">
        <v>21</v>
      </c>
      <c r="E13" s="26" t="s">
        <v>4</v>
      </c>
      <c r="F13" s="6"/>
      <c r="G13" s="26" t="s">
        <v>11</v>
      </c>
      <c r="H13" s="26" t="s">
        <v>10</v>
      </c>
      <c r="I13" s="6"/>
      <c r="J13" s="26" t="s">
        <v>5</v>
      </c>
      <c r="K13" s="26" t="s">
        <v>6</v>
      </c>
    </row>
    <row r="14" spans="1:11" ht="15">
      <c r="A14" s="18" t="s">
        <v>7</v>
      </c>
      <c r="B14" s="19">
        <v>5.5102112</v>
      </c>
      <c r="C14" s="34">
        <f>B7</f>
        <v>30</v>
      </c>
      <c r="D14" s="34">
        <f>B8</f>
        <v>50</v>
      </c>
      <c r="E14" s="34">
        <f>B9</f>
        <v>10</v>
      </c>
      <c r="F14" s="1"/>
      <c r="G14" s="2">
        <f>B14+(B15*B7)+(B16*B8)+(B17*B9)+B18*(B7*B8)+B19*(B7*B9)+B20*(B7^2)+B21*(B8^2)+B22*(B9^2)</f>
        <v>8.923585199999998</v>
      </c>
      <c r="H14" s="2">
        <f>G14-2*0.15113</f>
        <v>8.621325199999998</v>
      </c>
      <c r="I14" s="1"/>
      <c r="J14" s="3">
        <f>EXP(G14)</f>
        <v>7506.954976354473</v>
      </c>
      <c r="K14" s="25">
        <f>EXP(H14)</f>
        <v>5548.734706843487</v>
      </c>
    </row>
    <row r="15" spans="1:12" ht="15">
      <c r="A15" s="18" t="s">
        <v>2</v>
      </c>
      <c r="B15" s="19">
        <v>0.1395448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>
      <c r="A16" s="18" t="s">
        <v>3</v>
      </c>
      <c r="B16" s="19">
        <v>0.0448725</v>
      </c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">
      <c r="A17" s="18" t="s">
        <v>4</v>
      </c>
      <c r="B17" s="19">
        <v>-0.088493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">
      <c r="A18" s="18" t="s">
        <v>8</v>
      </c>
      <c r="B18" s="19">
        <v>-0.000521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">
      <c r="A19" s="18" t="s">
        <v>9</v>
      </c>
      <c r="B19" s="19">
        <v>-0.000719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>
      <c r="A20" s="18" t="s">
        <v>14</v>
      </c>
      <c r="B20" s="19">
        <v>-0.001192</v>
      </c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5">
      <c r="A21" s="18" t="s">
        <v>15</v>
      </c>
      <c r="B21" s="19">
        <v>-5.981E-05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">
      <c r="A22" s="18" t="s">
        <v>16</v>
      </c>
      <c r="B22" s="19">
        <v>0.0008786</v>
      </c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5">
      <c r="A23" s="20" t="s">
        <v>27</v>
      </c>
      <c r="B23" s="21">
        <v>0.151113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5">
      <c r="A24" s="22"/>
      <c r="B24" s="23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5">
      <c r="A25" s="22"/>
      <c r="B25" s="23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.75">
      <c r="A27" s="30" t="s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8.75">
      <c r="A28" s="1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5">
      <c r="A29" s="17" t="s">
        <v>34</v>
      </c>
      <c r="B29" s="17"/>
      <c r="D29" s="9"/>
      <c r="E29" s="9"/>
      <c r="F29" s="9"/>
      <c r="G29" s="9"/>
      <c r="H29" s="9"/>
      <c r="I29" s="9"/>
      <c r="J29" s="9"/>
      <c r="K29" s="9"/>
      <c r="L29" s="9"/>
    </row>
    <row r="30" spans="1:12" ht="15">
      <c r="A30" s="13"/>
      <c r="D30" s="9"/>
      <c r="E30" s="9"/>
      <c r="F30" s="9"/>
      <c r="G30" s="9"/>
      <c r="H30" s="9"/>
      <c r="I30" s="9"/>
      <c r="J30" s="9"/>
      <c r="K30" s="9"/>
      <c r="L30" s="9"/>
    </row>
    <row r="31" spans="1:12" ht="15">
      <c r="A31" s="35" t="s">
        <v>23</v>
      </c>
      <c r="B31" s="31">
        <v>50</v>
      </c>
      <c r="C31" t="s">
        <v>28</v>
      </c>
      <c r="D31" s="9"/>
      <c r="E31" s="9"/>
      <c r="F31" s="9"/>
      <c r="G31" s="9"/>
      <c r="H31" s="9"/>
      <c r="I31" s="9"/>
      <c r="J31" s="9"/>
      <c r="K31" s="9"/>
      <c r="L31" s="9"/>
    </row>
    <row r="32" spans="1:12" ht="15">
      <c r="A32" s="35" t="s">
        <v>24</v>
      </c>
      <c r="B32" s="31">
        <v>12</v>
      </c>
      <c r="C32" t="s">
        <v>29</v>
      </c>
      <c r="D32" s="9"/>
      <c r="E32" s="9"/>
      <c r="F32" s="9"/>
      <c r="G32" s="9"/>
      <c r="H32" s="9"/>
      <c r="I32" s="9"/>
      <c r="J32" s="9"/>
      <c r="K32" s="9"/>
      <c r="L32" s="9"/>
    </row>
    <row r="33" spans="1:12" ht="15">
      <c r="A33" s="12"/>
      <c r="D33" s="9"/>
      <c r="E33" s="9"/>
      <c r="F33" s="9"/>
      <c r="G33" s="9"/>
      <c r="H33" s="9"/>
      <c r="I33" s="9"/>
      <c r="J33" s="9"/>
      <c r="K33" s="9"/>
      <c r="L33" s="9"/>
    </row>
    <row r="34" spans="1:12" ht="15">
      <c r="A34" s="12" t="s">
        <v>25</v>
      </c>
      <c r="B34" s="11">
        <f>K38</f>
        <v>6279.721428755817</v>
      </c>
      <c r="C34" t="s">
        <v>26</v>
      </c>
      <c r="D34" s="9"/>
      <c r="E34" s="9"/>
      <c r="F34" s="9"/>
      <c r="G34" s="9"/>
      <c r="H34" s="9"/>
      <c r="I34" s="9"/>
      <c r="J34" s="9"/>
      <c r="K34" s="9"/>
      <c r="L34" s="9"/>
    </row>
    <row r="35" spans="1:12" ht="15">
      <c r="A35" s="12"/>
      <c r="D35" s="9"/>
      <c r="E35" s="9"/>
      <c r="F35" s="9"/>
      <c r="G35" s="9"/>
      <c r="H35" s="9"/>
      <c r="I35" s="9"/>
      <c r="J35" s="9"/>
      <c r="K35" s="9"/>
      <c r="L35" s="9"/>
    </row>
    <row r="36" spans="1:12" ht="15">
      <c r="A36" s="12"/>
      <c r="D36" s="9"/>
      <c r="E36" s="9"/>
      <c r="F36" s="9"/>
      <c r="G36" s="9"/>
      <c r="H36" s="9"/>
      <c r="I36" s="9"/>
      <c r="J36" s="9"/>
      <c r="K36" s="9"/>
      <c r="L36" s="9"/>
    </row>
    <row r="37" spans="1:11" ht="51">
      <c r="A37" s="4" t="s">
        <v>0</v>
      </c>
      <c r="B37" s="5" t="s">
        <v>1</v>
      </c>
      <c r="C37" s="26"/>
      <c r="D37" s="26" t="s">
        <v>3</v>
      </c>
      <c r="E37" s="26" t="s">
        <v>4</v>
      </c>
      <c r="F37" s="6"/>
      <c r="G37" s="26" t="s">
        <v>11</v>
      </c>
      <c r="H37" s="26" t="s">
        <v>30</v>
      </c>
      <c r="I37" s="6"/>
      <c r="J37" s="26" t="s">
        <v>5</v>
      </c>
      <c r="K37" s="26" t="s">
        <v>17</v>
      </c>
    </row>
    <row r="38" spans="1:11" ht="15">
      <c r="A38" s="7" t="s">
        <v>7</v>
      </c>
      <c r="B38" s="27">
        <v>8.5850833</v>
      </c>
      <c r="C38" s="8"/>
      <c r="D38" s="34">
        <f>B31</f>
        <v>50</v>
      </c>
      <c r="E38" s="34">
        <f>B32</f>
        <v>12</v>
      </c>
      <c r="F38" s="1"/>
      <c r="G38" s="2">
        <f>B38+(B39*12)+(B40*D38)+(B41*E38)+B42*(12*E38)+B43*(D38^2)+B44*(E38^2)</f>
        <v>9.086628900000004</v>
      </c>
      <c r="H38" s="2">
        <f>G38-B45</f>
        <v>8.745080900000005</v>
      </c>
      <c r="I38" s="1"/>
      <c r="J38" s="3">
        <f>EXP(G38)</f>
        <v>8836.347574960497</v>
      </c>
      <c r="K38" s="24">
        <f>EXP(H38)</f>
        <v>6279.721428755817</v>
      </c>
    </row>
    <row r="39" spans="1:12" ht="15">
      <c r="A39" s="7" t="s">
        <v>12</v>
      </c>
      <c r="B39" s="27">
        <v>-0.010502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7" t="s">
        <v>3</v>
      </c>
      <c r="B40" s="27">
        <v>0.0533632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7" t="s">
        <v>4</v>
      </c>
      <c r="B41" s="27">
        <v>-0.120216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7" t="s">
        <v>13</v>
      </c>
      <c r="B42" s="27">
        <v>0.0002857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7" t="s">
        <v>15</v>
      </c>
      <c r="B43" s="27">
        <v>-0.000312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7" t="s">
        <v>16</v>
      </c>
      <c r="B44" s="27">
        <v>0.0009782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2" ht="15">
      <c r="A45" s="20" t="s">
        <v>27</v>
      </c>
      <c r="B45" s="28">
        <v>0.341548</v>
      </c>
    </row>
  </sheetData>
  <sheetProtection password="C967" sheet="1"/>
  <mergeCells count="1">
    <mergeCell ref="A1:K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Versions panel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McCulough</dc:creator>
  <cp:keywords/>
  <dc:description/>
  <cp:lastModifiedBy>gkay</cp:lastModifiedBy>
  <dcterms:created xsi:type="dcterms:W3CDTF">2009-01-13T23:59:57Z</dcterms:created>
  <dcterms:modified xsi:type="dcterms:W3CDTF">2009-08-12T17:22:10Z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2021234395</vt:i4>
  </property>
  <property fmtid="{D5CDD505-2E9C-101B-9397-08002B2CF9AE}" pid="4" name="_EmailSubject">
    <vt:lpwstr>ESIntLampCenterBeamTool(1).xls</vt:lpwstr>
  </property>
  <property fmtid="{D5CDD505-2E9C-101B-9397-08002B2CF9AE}" pid="5" name="_AuthorEmail">
    <vt:lpwstr>gkay@lightology.com</vt:lpwstr>
  </property>
  <property fmtid="{D5CDD505-2E9C-101B-9397-08002B2CF9AE}" pid="6" name="_AuthorEmailDisplayName">
    <vt:lpwstr>Greg Kay</vt:lpwstr>
  </property>
</Properties>
</file>